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0" yWindow="0" windowWidth="18380" windowHeight="13460"/>
  </bookViews>
  <sheets>
    <sheet name="intro" sheetId="3" r:id="rId1"/>
    <sheet name="tallies" sheetId="1" r:id="rId2"/>
    <sheet name="summary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2" l="1"/>
  <c r="K22" i="2"/>
  <c r="E21" i="2"/>
  <c r="K21" i="2"/>
  <c r="E20" i="2"/>
  <c r="K20" i="2"/>
  <c r="E19" i="2"/>
  <c r="K19" i="2"/>
  <c r="E18" i="2"/>
  <c r="K18" i="2"/>
  <c r="E17" i="2"/>
  <c r="K17" i="2"/>
  <c r="E16" i="2"/>
  <c r="K16" i="2"/>
  <c r="E15" i="2"/>
  <c r="K15" i="2"/>
  <c r="E14" i="2"/>
  <c r="K14" i="2"/>
  <c r="E13" i="2"/>
  <c r="K13" i="2"/>
  <c r="E12" i="2"/>
  <c r="K12" i="2"/>
  <c r="E11" i="2"/>
  <c r="K11" i="2"/>
  <c r="E10" i="2"/>
  <c r="K10" i="2"/>
  <c r="E9" i="2"/>
  <c r="K9" i="2"/>
  <c r="E8" i="2"/>
  <c r="K8" i="2"/>
  <c r="E7" i="2"/>
  <c r="K7" i="2"/>
  <c r="E6" i="2"/>
  <c r="E5" i="2"/>
  <c r="K5" i="2"/>
  <c r="B22" i="2"/>
  <c r="F22" i="2"/>
  <c r="B21" i="2"/>
  <c r="F21" i="2"/>
  <c r="B20" i="2"/>
  <c r="F20" i="2"/>
  <c r="B19" i="2"/>
  <c r="F19" i="2"/>
  <c r="B18" i="2"/>
  <c r="F18" i="2"/>
  <c r="B17" i="2"/>
  <c r="F17" i="2"/>
  <c r="B16" i="2"/>
  <c r="F16" i="2"/>
  <c r="B15" i="2"/>
  <c r="F15" i="2"/>
  <c r="B14" i="2"/>
  <c r="F14" i="2"/>
  <c r="B13" i="2"/>
  <c r="F13" i="2"/>
  <c r="B12" i="2"/>
  <c r="F12" i="2"/>
  <c r="B11" i="2"/>
  <c r="F11" i="2"/>
  <c r="B10" i="2"/>
  <c r="F10" i="2"/>
  <c r="B9" i="2"/>
  <c r="F9" i="2"/>
  <c r="B8" i="2"/>
  <c r="F8" i="2"/>
  <c r="B7" i="2"/>
  <c r="F7" i="2"/>
  <c r="B6" i="2"/>
  <c r="F6" i="2"/>
  <c r="B5" i="2"/>
  <c r="F5" i="2"/>
  <c r="G7" i="2"/>
  <c r="L7" i="2"/>
  <c r="G15" i="2"/>
  <c r="L15" i="2"/>
  <c r="E24" i="2"/>
  <c r="P11" i="2"/>
  <c r="G11" i="2"/>
  <c r="L11" i="2"/>
  <c r="G19" i="2"/>
  <c r="L19" i="2"/>
  <c r="G5" i="2"/>
  <c r="L5" i="2"/>
  <c r="G9" i="2"/>
  <c r="L9" i="2"/>
  <c r="G13" i="2"/>
  <c r="L13" i="2"/>
  <c r="G17" i="2"/>
  <c r="L17" i="2"/>
  <c r="G21" i="2"/>
  <c r="L21" i="2"/>
  <c r="H6" i="2"/>
  <c r="H8" i="2"/>
  <c r="H10" i="2"/>
  <c r="H12" i="2"/>
  <c r="H14" i="2"/>
  <c r="H16" i="2"/>
  <c r="H18" i="2"/>
  <c r="H20" i="2"/>
  <c r="H22" i="2"/>
  <c r="K6" i="2"/>
  <c r="K24" i="2"/>
  <c r="P9" i="2"/>
  <c r="F24" i="2"/>
  <c r="R9" i="2"/>
  <c r="G6" i="2"/>
  <c r="L6" i="2"/>
  <c r="G8" i="2"/>
  <c r="L8" i="2"/>
  <c r="G10" i="2"/>
  <c r="L10" i="2"/>
  <c r="G12" i="2"/>
  <c r="L12" i="2"/>
  <c r="G14" i="2"/>
  <c r="L14" i="2"/>
  <c r="G16" i="2"/>
  <c r="L16" i="2"/>
  <c r="G18" i="2"/>
  <c r="L18" i="2"/>
  <c r="G20" i="2"/>
  <c r="L20" i="2"/>
  <c r="G22" i="2"/>
  <c r="L22" i="2"/>
  <c r="H5" i="2"/>
  <c r="H7" i="2"/>
  <c r="H9" i="2"/>
  <c r="H11" i="2"/>
  <c r="H13" i="2"/>
  <c r="H15" i="2"/>
  <c r="H17" i="2"/>
  <c r="H19" i="2"/>
  <c r="H21" i="2"/>
  <c r="B24" i="2"/>
  <c r="Q9" i="2"/>
  <c r="L24" i="2"/>
  <c r="G24" i="2"/>
  <c r="H24" i="2"/>
  <c r="R10" i="2"/>
  <c r="Q10" i="2"/>
  <c r="P10" i="2"/>
  <c r="Q11" i="2"/>
</calcChain>
</file>

<file path=xl/sharedStrings.xml><?xml version="1.0" encoding="utf-8"?>
<sst xmlns="http://schemas.openxmlformats.org/spreadsheetml/2006/main" count="266" uniqueCount="144">
  <si>
    <t>Report types included</t>
  </si>
  <si>
    <t>Report types excluded</t>
  </si>
  <si>
    <t>file_name</t>
  </si>
  <si>
    <t>record_type</t>
  </si>
  <si>
    <t>if_follow_ontology</t>
  </si>
  <si>
    <t>if_no_headers</t>
  </si>
  <si>
    <t>U0142151.1.Hepatology--Hepatitis\ -\ Outpt\ Record.2012-02-15T22.txt</t>
  </si>
  <si>
    <t>Hepatology--Hepatitis\ -\ Outpt\ Record</t>
  </si>
  <si>
    <t>U0453671.1.Surgery\ -\ Outpt\ Record.2012-09-05T15.txt</t>
  </si>
  <si>
    <t>Surgery\ -\ Outpt\ Record</t>
  </si>
  <si>
    <t>U0675318.1.Radiation\ Oncology\ -\ Outpt\ Record.2011-10-26T00.txt</t>
  </si>
  <si>
    <t>Radiation\ Oncology\ -\ Outpt\ Record</t>
  </si>
  <si>
    <t>U2029511.0.Surgery\ -\ Outpt\ Record.2011-09-14T00.txt</t>
  </si>
  <si>
    <t>U2044646.0.Consultation\ -\ Outpt\ Record.2012-05-16T09.txt</t>
  </si>
  <si>
    <t>Consultation\ -\ Outpt\ Record</t>
  </si>
  <si>
    <t>U2060695.0.Surgery\ -\ Outpt\ Record.2011-05-25T12.txt</t>
  </si>
  <si>
    <t>U2112972.2.Pre\ Anesthesia.2011-02-23T12.txt</t>
  </si>
  <si>
    <t>Pre\ Anesthesia</t>
  </si>
  <si>
    <t>U2112972.3.Surgery\ -\ Outpt\ Record.2011-02-23T20.txt</t>
  </si>
  <si>
    <t>Y</t>
  </si>
  <si>
    <t>U2121017.2.Admit\ Note.2012-05-02T13.txt</t>
  </si>
  <si>
    <t>Admit\ Note</t>
  </si>
  <si>
    <t>U2121017.6.ED\ Patient\ Summary.2012-05-02T15.txt</t>
  </si>
  <si>
    <t>ED\ Patient\ Summary</t>
  </si>
  <si>
    <t>N</t>
  </si>
  <si>
    <t>U2190976.0.Surgery\ -\ Outpt\ Record.2011-11-16T10.txt</t>
  </si>
  <si>
    <t>U2503485.0.Hepatology--Hepatitis\ -\ Outpt\ Record.2013-01-23T22.txt</t>
  </si>
  <si>
    <t>U2523657.0.Surgery\ -\ Outpt\ Record.2012-01-11T07.txt</t>
  </si>
  <si>
    <t>U2571385.1.Hepatology--Hepatitis\ -\ Outpt\ Record.2011-01-05T00.txt</t>
  </si>
  <si>
    <t>U2575283.3.Surgery\ -\ Outpt\ Record.2011-06-01T22.txt</t>
  </si>
  <si>
    <t>U2585762.1.Surgery\ -\ Outpt\ Record.2012-09-26T16.txt</t>
  </si>
  <si>
    <t>U2602286.0.Surgery\ -\ Outpt\ Record.2012-03-07T09.txt</t>
  </si>
  <si>
    <t>U2649313.1.Surgery\ -\ Outpt\ Record.2011-10-19T13.txt</t>
  </si>
  <si>
    <t>U2653104.0.Pre\ Anesthesia.2013-10-09T10.txt</t>
  </si>
  <si>
    <t>U2660204.0.Interventional\ Radiology\ -\ Outpt\ Record.2012-08-22T12.txt</t>
  </si>
  <si>
    <t>Interventional\ Radiology\ -\ Outpt\ Record</t>
  </si>
  <si>
    <t>U2684333.0.Hepatology--Hepatitis\ -\ Outpt\ Record.2012-08-29T22.txt</t>
  </si>
  <si>
    <t>U2741991.0.Surgery\ -\ Outpt\ Record.2013-01-30T14.txt</t>
  </si>
  <si>
    <t>U2774888.1.Consultation\ -\ Outpt\ Record.2012-01-25T14.txt</t>
  </si>
  <si>
    <t>U2810297.1.Hepatology--Hepatitis\ -\ Outpt\ Record.2013-02-13T22.txt</t>
  </si>
  <si>
    <t>U3006692.1.Interventional\ Radiology\ -\ Outpt\ Record.2011-07-13T00.txt</t>
  </si>
  <si>
    <t>U3105483.0.Hepatology--Hepatitis\ -\ Outpt\ Record.2012-02-22T22.txt</t>
  </si>
  <si>
    <t>U3113697.0.Surgery\ -\ Outpt\ Record.2011-02-16T00.txt</t>
  </si>
  <si>
    <t>U3120983.1.Pre\ Anesthesia.2011-01-19T10.txt</t>
  </si>
  <si>
    <t>U3130883.0.Hepatology--Hepatitis\ -\ Outpt\ Record.2011-02-09T00.txt</t>
  </si>
  <si>
    <t>U3137955.0.Surgery\ -\ Outpt\ Record.2011-03-16T11.txt</t>
  </si>
  <si>
    <t>U3151911.0.Surgery\ -\ Outpt\ Record.2011-04-27T12.txt</t>
  </si>
  <si>
    <t>U3153014.0.Hepatology--Hepatitis\ -\ Outpt\ Record.2011-04-27T00.txt</t>
  </si>
  <si>
    <t>U3155999.0.Hepatology--Hepatitis\ -\ Outpt\ Record.2011-09-14T16.txt</t>
  </si>
  <si>
    <t>U3162194.0.Hepatology--Hepatitis\ -\ Outpt\ Record.2011-06-08T00.txt</t>
  </si>
  <si>
    <t>U3164686.1.Surgery\ -\ Outpt\ Record.2011-06-01T11.txt</t>
  </si>
  <si>
    <t>U3170954.2.Surgery\ -\ Outpt\ Record.2011-07-13T13.txt</t>
  </si>
  <si>
    <t>U3170954.3.Interventional\ Radiology\ -\ Outpt\ Record.2011-07-13T14.txt</t>
  </si>
  <si>
    <t>U3173203.0.Interventional\ Radiology\ -\ Outpt\ Record.2011-07-20T00.txt</t>
  </si>
  <si>
    <t>U3174554.0.Surgery\ -\ Outpt\ Record.2013-07-31T11.txt</t>
  </si>
  <si>
    <t>U3188989.0.Hepatology--Hepatitis\ -\ Outpt\ Record.2011-08-24T22.txt</t>
  </si>
  <si>
    <t>U3190581.0.Hepatology--Hepatitis\ -\ Outpt\ Record.2011-09-21T12.txt</t>
  </si>
  <si>
    <t>U3190581.1.Surgery\ -\ Outpt\ Record.2011-09-21T15.txt</t>
  </si>
  <si>
    <t>U3206498.0.SCCA\ -\ Outpt\ Record.2011-10-26T00.txt</t>
  </si>
  <si>
    <t>SCCA\ -\ Outpt\ Record</t>
  </si>
  <si>
    <t>U3207806.1.Panel\ Summary.2011-11-09T00.txt</t>
  </si>
  <si>
    <t>Panel\ Summary</t>
  </si>
  <si>
    <t>U3208926.0.Surgery\ -\ Outpt\ Record.2011-11-09T12.txt</t>
  </si>
  <si>
    <t>U3213287.0.SCCA\ -\ Outpt\ Record.2011-11-16T00.txt</t>
  </si>
  <si>
    <t>U3219060.0.SCCA\ -\ Outpt\ Record.2011-12-14T00.txt</t>
  </si>
  <si>
    <t>U3222333.0.Surgery\ -\ Outpt\ Record.2011-12-28T12.txt</t>
  </si>
  <si>
    <t>U3225047.0.Surgery\ -\ Outpt\ Record.2011-12-28T13.txt</t>
  </si>
  <si>
    <t>U3229309.1.Hepatology--Hepatitis\ -\ Outpt\ Record.2012-02-08T22.txt</t>
  </si>
  <si>
    <t>U3230133.2.Surgery\ -\ Outpt\ Record.2012-01-18T16.txt</t>
  </si>
  <si>
    <t>U3232710.0.Surgery\ -\ Outpt\ Record.2012-01-25T08.txt</t>
  </si>
  <si>
    <t>U3232835.1.Interventional\ Radiology\ -\ Outpt\ Record.2013-04-24T22.txt</t>
  </si>
  <si>
    <t>U3238390.0.Interventional\ Radiology\ -\ Outpt\ Record.2012-02-29T00.txt</t>
  </si>
  <si>
    <t>U3241291.1.Consultation\ -\ Outpt\ Record.2012-03-07T22.txt</t>
  </si>
  <si>
    <t>U3247428.1.Initial\ Clinic--New\ Consult.2012-03-21T00.txt</t>
  </si>
  <si>
    <t>Initial\ Clinic--New\ Consult</t>
  </si>
  <si>
    <t>U3280580.0.Surgery\ -\ Outpt\ Record.2012-05-23T11.txt</t>
  </si>
  <si>
    <t>U3292616.0.Hepatology--Hepatitis\ -\ Outpt\ Record.2012-06-27T22.txt</t>
  </si>
  <si>
    <t>U3307527.0.Hepatology--Hepatitis\ -\ Outpt\ Record.2012-10-31T22.txt</t>
  </si>
  <si>
    <t>U3313000.0.Surgery\ -\ Outpt\ Record.2012-08-08T00.txt</t>
  </si>
  <si>
    <t>U3324928.0.Surgery\ -\ Outpt\ Record.2012-09-05T12.txt</t>
  </si>
  <si>
    <t>U3325016.1.Hepatology--Hepatitis\ -\ Outpt\ Record.2012-09-05T22.txt</t>
  </si>
  <si>
    <t>U3340709.0.Surgery\ -\ Outpt\ Record.2013-10-30T16.txt</t>
  </si>
  <si>
    <t>U3341581.1.Surgery\ -\ Outpt\ Record.2012-10-10T12.txt</t>
  </si>
  <si>
    <t>U3346045.0.Surgery\ -\ Outpt\ Record.2012-10-31T14.txt</t>
  </si>
  <si>
    <t>U3352441.1.Hepatology--Hepatitis\ -\ Outpt\ Record.2012-11-07T22.txt</t>
  </si>
  <si>
    <t>U3354850.0.Surgery\ -\ Outpt\ Record.2013-01-16T09.txt</t>
  </si>
  <si>
    <t>U3355185.1.Surgery\ -\ Outpt\ Record.2012-11-28T14.txt</t>
  </si>
  <si>
    <t>U3357657.2.Interventional\ Radiology\ -\ Outpt\ Record.2013-10-02T22.txt</t>
  </si>
  <si>
    <t>U3370079.4.Patient\ Instructions--Education\ -\ Outpt.2012-12-12T16.txt</t>
  </si>
  <si>
    <t>Patient\ Instructions--Education\ -\ Outpt</t>
  </si>
  <si>
    <t>U3376585.0.Surgery\ -\ Outpt\ Record.2013-01-23T12.txt</t>
  </si>
  <si>
    <t>U3390916.0.Surgery\ -\ Outpt\ Record.2013-02-13T15.txt</t>
  </si>
  <si>
    <t>U3392757.0.Surgery\ -\ Outpt\ Record.2013-02-20T00.txt</t>
  </si>
  <si>
    <t>U3400688.2.ED\ Note.2013-03-20T21.txt</t>
  </si>
  <si>
    <t>ED\ Note</t>
  </si>
  <si>
    <t>U3403040.0.Hepatology--Hepatitis\ -\ Outpt\ Record.2013-04-10T22.txt</t>
  </si>
  <si>
    <t>U3449560.0.Surgery\ -\ Outpt\ Record.2013-06-19T09.txt</t>
  </si>
  <si>
    <t>U3452899.0.Hepatology--Hepatitis\ -\ Outpt\ Record.2013-07-03T22.txt</t>
  </si>
  <si>
    <t>U3457949.1.Surgery\ -\ Outpt\ Record.2013-07-10T00.txt</t>
  </si>
  <si>
    <t>U3466202.2.Consultation\ -\ Outpt\ Record.2013-07-31T22.txt</t>
  </si>
  <si>
    <t>U3475024.1.Pre\ Anesthesia.2013-08-21T13.txt</t>
  </si>
  <si>
    <t>U3483654.0.Hepatology--Hepatitis\ -\ Outpt\ Record.2013-09-04T00.txt</t>
  </si>
  <si>
    <t>U3486158.0.Surgery\ -\ Outpt\ Record.2013-09-18T17.txt</t>
  </si>
  <si>
    <t>U3500268.1.Hepatology--Hepatitis\ -\ Outpt\ Record.2013-10-09T00.txt</t>
  </si>
  <si>
    <t>U3507952.1.Surgery\ -\ Outpt\ Record.2013-10-23T12.txt</t>
  </si>
  <si>
    <t>U3513043.1.Procedure\ Note.2013-11-06T12.txt</t>
  </si>
  <si>
    <t>Procedure\ Note</t>
  </si>
  <si>
    <t>U3524817.2.Hepatology--Hepatitis\ -\ Outpt\ Record.2013-11-27T22.txt</t>
  </si>
  <si>
    <t>U3532488.0.Hepatology--Hepatitis\ -\ Outpt\ Record.2013-12-18T00.txt</t>
  </si>
  <si>
    <t>U3975160.8.Wound\ Care\ --\ Treatment\(s\).2013-10-16T14.txt</t>
  </si>
  <si>
    <t>Wound\ Care\ --\ Treatment\(s\)</t>
  </si>
  <si>
    <t>U4027599.0.History\ \&amp;\ Physical.2013-03-06T00.txt</t>
  </si>
  <si>
    <t>History\ \&amp;\ Physical</t>
  </si>
  <si>
    <t>U4028600.0.Surgery\ -\ Outpt\ Record.2013-01-30T13.txt</t>
  </si>
  <si>
    <t>U5154387.1.Surgery\ -\ Outpt\ Record.2011-03-02T12.txt</t>
  </si>
  <si>
    <t>U5212882.2.Interventional\ Radiology\ -\ Outpt\ Record.2013-08-28T20.txt</t>
  </si>
  <si>
    <t>U6119534.1.Surgery\ Admit--Initial\ Consult\ Note.2011-06-01T08.txt</t>
  </si>
  <si>
    <t>Surgery\ Admit--Initial\ Consult\ Note</t>
  </si>
  <si>
    <t>U6228397.0.Hepatology--Hepatitis\ -\ Outpt\ Record.2012-11-14T22.txt</t>
  </si>
  <si>
    <t>U6924999.3.Consultation\ -\ Outpt\ Record.2011-11-30T22.txt</t>
  </si>
  <si>
    <t>U7147107.1.Consultation\ -\ Outpt\ Record.2013-09-04T13.txt</t>
  </si>
  <si>
    <t>U7432048.0.Surgery\ -\ Outpt\ Record.2012-05-23T11.txt</t>
  </si>
  <si>
    <t>U7690358.0.Surgery\ -\ Outpt\ Record.2012-10-03T12.txt</t>
  </si>
  <si>
    <t>U8234137.0.Surgery\ -\ Outpt\ Record.2013-07-31T14.txt</t>
  </si>
  <si>
    <t>U9253696.0.Outpt\ Progress\ Note\ -\ General.2013-11-20T12.txt</t>
  </si>
  <si>
    <t>Outpt\ Progress\ Note\ -\ General</t>
  </si>
  <si>
    <t>1 = "Y" or  true, 0 = "N" or false</t>
  </si>
  <si>
    <t>#total</t>
  </si>
  <si>
    <t>should_conform</t>
  </si>
  <si>
    <t>should_notconform</t>
  </si>
  <si>
    <t>#observed_conformed</t>
  </si>
  <si>
    <t>#expected_conform</t>
  </si>
  <si>
    <t>#observed_notconformed</t>
  </si>
  <si>
    <t>#expected_notconform</t>
  </si>
  <si>
    <t>TP</t>
  </si>
  <si>
    <t>TN</t>
  </si>
  <si>
    <t>Confusion Matrix</t>
  </si>
  <si>
    <t>Observed</t>
  </si>
  <si>
    <t>conform</t>
  </si>
  <si>
    <t>notconform</t>
  </si>
  <si>
    <t>total</t>
  </si>
  <si>
    <t>Expected</t>
  </si>
  <si>
    <t xml:space="preserve">ED Note
Patient Instructions--Education – Outpt
Pre Anesthesia
Nursing Record—Note
ED Clinical Summary
ED Patient Summary
Wound Care -- Treatment(s)
Procedure Note
Sleep Study Report
Telephone Note
</t>
  </si>
  <si>
    <t>Surgery Admit--Initial Consult Note
Surgery - Outpt Record
Outpt Progress Note
Interventional Radiology - Inpt Record
Hepatology--Hepatitis - Outpt Record
Admit Note
Madison - Outpt Record
SCCA – Outpt Record
Consultation
History &amp; Physical
Panel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</si>
</sst>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1" xfId="0" applyBorder="1"/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tabSelected="1" workbookViewId="0">
      <selection activeCell="E10" sqref="E10"/>
    </sheetView>
  </sheetViews>
  <sheetFormatPr baseColWidth="10" defaultColWidth="8.83203125" defaultRowHeight="14" x14ac:dyDescent="0"/>
  <cols>
    <col min="1" max="1" width="6.6640625" customWidth="1"/>
    <col min="2" max="2" width="35.83203125" customWidth="1"/>
    <col min="3" max="3" width="39.83203125" customWidth="1"/>
  </cols>
  <sheetData>
    <row r="2" spans="2:3" ht="15.75" customHeight="1">
      <c r="B2" s="12" t="s">
        <v>0</v>
      </c>
      <c r="C2" s="12" t="s">
        <v>1</v>
      </c>
    </row>
    <row r="3" spans="2:3" ht="154">
      <c r="B3" s="13" t="s">
        <v>143</v>
      </c>
      <c r="C3" s="13" t="s">
        <v>142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64" workbookViewId="0">
      <selection activeCell="A75" sqref="A75"/>
    </sheetView>
  </sheetViews>
  <sheetFormatPr baseColWidth="10" defaultColWidth="8.83203125" defaultRowHeight="14" x14ac:dyDescent="0"/>
  <cols>
    <col min="1" max="1" width="17.1640625" customWidth="1"/>
    <col min="2" max="2" width="35.83203125" customWidth="1"/>
  </cols>
  <sheetData>
    <row r="1" spans="1:4">
      <c r="A1" t="s">
        <v>2</v>
      </c>
      <c r="B1" t="s">
        <v>3</v>
      </c>
      <c r="C1" t="s">
        <v>4</v>
      </c>
      <c r="D1" t="s">
        <v>5</v>
      </c>
    </row>
    <row r="2" spans="1:4">
      <c r="A2" t="s">
        <v>6</v>
      </c>
      <c r="B2" t="s">
        <v>7</v>
      </c>
    </row>
    <row r="3" spans="1:4">
      <c r="A3" t="s">
        <v>8</v>
      </c>
      <c r="B3" t="s">
        <v>9</v>
      </c>
    </row>
    <row r="4" spans="1:4">
      <c r="A4" t="s">
        <v>10</v>
      </c>
      <c r="B4" t="s">
        <v>11</v>
      </c>
    </row>
    <row r="5" spans="1:4">
      <c r="A5" t="s">
        <v>12</v>
      </c>
      <c r="B5" t="s">
        <v>9</v>
      </c>
    </row>
    <row r="6" spans="1:4">
      <c r="A6" t="s">
        <v>13</v>
      </c>
      <c r="B6" t="s">
        <v>14</v>
      </c>
    </row>
    <row r="7" spans="1:4">
      <c r="A7" t="s">
        <v>15</v>
      </c>
      <c r="B7" t="s">
        <v>9</v>
      </c>
    </row>
    <row r="8" spans="1:4">
      <c r="A8" t="s">
        <v>16</v>
      </c>
      <c r="B8" t="s">
        <v>17</v>
      </c>
    </row>
    <row r="9" spans="1:4">
      <c r="A9" t="s">
        <v>18</v>
      </c>
      <c r="B9" t="s">
        <v>9</v>
      </c>
      <c r="D9" t="s">
        <v>19</v>
      </c>
    </row>
    <row r="10" spans="1:4">
      <c r="A10" t="s">
        <v>20</v>
      </c>
      <c r="B10" t="s">
        <v>21</v>
      </c>
    </row>
    <row r="11" spans="1:4">
      <c r="A11" t="s">
        <v>22</v>
      </c>
      <c r="B11" t="s">
        <v>23</v>
      </c>
      <c r="C11" t="s">
        <v>24</v>
      </c>
    </row>
    <row r="12" spans="1:4">
      <c r="A12" t="s">
        <v>25</v>
      </c>
      <c r="B12" t="s">
        <v>9</v>
      </c>
    </row>
    <row r="13" spans="1:4">
      <c r="A13" t="s">
        <v>26</v>
      </c>
      <c r="B13" t="s">
        <v>7</v>
      </c>
    </row>
    <row r="14" spans="1:4">
      <c r="A14" t="s">
        <v>27</v>
      </c>
      <c r="B14" t="s">
        <v>9</v>
      </c>
      <c r="D14" t="s">
        <v>19</v>
      </c>
    </row>
    <row r="15" spans="1:4">
      <c r="A15" t="s">
        <v>28</v>
      </c>
      <c r="B15" t="s">
        <v>7</v>
      </c>
    </row>
    <row r="16" spans="1:4">
      <c r="A16" t="s">
        <v>29</v>
      </c>
      <c r="B16" t="s">
        <v>9</v>
      </c>
    </row>
    <row r="17" spans="1:4">
      <c r="A17" t="s">
        <v>30</v>
      </c>
      <c r="B17" t="s">
        <v>9</v>
      </c>
    </row>
    <row r="18" spans="1:4">
      <c r="A18" t="s">
        <v>31</v>
      </c>
      <c r="B18" t="s">
        <v>9</v>
      </c>
      <c r="D18" t="s">
        <v>19</v>
      </c>
    </row>
    <row r="19" spans="1:4">
      <c r="A19" t="s">
        <v>32</v>
      </c>
      <c r="B19" t="s">
        <v>9</v>
      </c>
      <c r="D19" t="s">
        <v>19</v>
      </c>
    </row>
    <row r="20" spans="1:4">
      <c r="A20" t="s">
        <v>33</v>
      </c>
      <c r="B20" t="s">
        <v>17</v>
      </c>
      <c r="C20" t="s">
        <v>24</v>
      </c>
    </row>
    <row r="21" spans="1:4">
      <c r="A21" t="s">
        <v>34</v>
      </c>
      <c r="B21" t="s">
        <v>35</v>
      </c>
    </row>
    <row r="22" spans="1:4">
      <c r="A22" t="s">
        <v>36</v>
      </c>
      <c r="B22" t="s">
        <v>7</v>
      </c>
    </row>
    <row r="23" spans="1:4">
      <c r="A23" t="s">
        <v>37</v>
      </c>
      <c r="B23" t="s">
        <v>9</v>
      </c>
    </row>
    <row r="24" spans="1:4">
      <c r="A24" t="s">
        <v>38</v>
      </c>
      <c r="B24" t="s">
        <v>14</v>
      </c>
      <c r="D24" t="s">
        <v>19</v>
      </c>
    </row>
    <row r="25" spans="1:4">
      <c r="A25" t="s">
        <v>39</v>
      </c>
      <c r="B25" t="s">
        <v>7</v>
      </c>
    </row>
    <row r="26" spans="1:4">
      <c r="A26" t="s">
        <v>40</v>
      </c>
      <c r="B26" t="s">
        <v>35</v>
      </c>
    </row>
    <row r="27" spans="1:4">
      <c r="A27" t="s">
        <v>41</v>
      </c>
      <c r="B27" t="s">
        <v>7</v>
      </c>
    </row>
    <row r="28" spans="1:4">
      <c r="A28" t="s">
        <v>42</v>
      </c>
      <c r="B28" t="s">
        <v>9</v>
      </c>
    </row>
    <row r="29" spans="1:4">
      <c r="A29" t="s">
        <v>43</v>
      </c>
      <c r="B29" t="s">
        <v>17</v>
      </c>
      <c r="C29" t="s">
        <v>24</v>
      </c>
    </row>
    <row r="30" spans="1:4">
      <c r="A30" t="s">
        <v>44</v>
      </c>
      <c r="B30" t="s">
        <v>7</v>
      </c>
    </row>
    <row r="31" spans="1:4">
      <c r="A31" t="s">
        <v>45</v>
      </c>
      <c r="B31" t="s">
        <v>9</v>
      </c>
    </row>
    <row r="32" spans="1:4">
      <c r="A32" t="s">
        <v>46</v>
      </c>
      <c r="B32" t="s">
        <v>9</v>
      </c>
    </row>
    <row r="33" spans="1:4">
      <c r="A33" t="s">
        <v>47</v>
      </c>
      <c r="B33" t="s">
        <v>7</v>
      </c>
    </row>
    <row r="34" spans="1:4">
      <c r="A34" t="s">
        <v>48</v>
      </c>
      <c r="B34" t="s">
        <v>7</v>
      </c>
    </row>
    <row r="35" spans="1:4">
      <c r="A35" t="s">
        <v>49</v>
      </c>
      <c r="B35" t="s">
        <v>7</v>
      </c>
      <c r="D35" t="s">
        <v>19</v>
      </c>
    </row>
    <row r="36" spans="1:4">
      <c r="A36" t="s">
        <v>50</v>
      </c>
      <c r="B36" t="s">
        <v>9</v>
      </c>
    </row>
    <row r="37" spans="1:4">
      <c r="A37" t="s">
        <v>51</v>
      </c>
      <c r="B37" t="s">
        <v>9</v>
      </c>
    </row>
    <row r="38" spans="1:4">
      <c r="A38" t="s">
        <v>52</v>
      </c>
      <c r="B38" t="s">
        <v>35</v>
      </c>
    </row>
    <row r="39" spans="1:4">
      <c r="A39" t="s">
        <v>53</v>
      </c>
      <c r="B39" t="s">
        <v>35</v>
      </c>
    </row>
    <row r="40" spans="1:4">
      <c r="A40" t="s">
        <v>54</v>
      </c>
      <c r="B40" t="s">
        <v>9</v>
      </c>
    </row>
    <row r="41" spans="1:4">
      <c r="A41" t="s">
        <v>55</v>
      </c>
      <c r="B41" t="s">
        <v>7</v>
      </c>
    </row>
    <row r="42" spans="1:4">
      <c r="A42" t="s">
        <v>56</v>
      </c>
      <c r="B42" t="s">
        <v>7</v>
      </c>
    </row>
    <row r="43" spans="1:4">
      <c r="A43" t="s">
        <v>57</v>
      </c>
      <c r="B43" t="s">
        <v>9</v>
      </c>
      <c r="D43" t="s">
        <v>19</v>
      </c>
    </row>
    <row r="44" spans="1:4">
      <c r="A44" t="s">
        <v>58</v>
      </c>
      <c r="B44" t="s">
        <v>59</v>
      </c>
    </row>
    <row r="45" spans="1:4">
      <c r="A45" t="s">
        <v>60</v>
      </c>
      <c r="B45" t="s">
        <v>61</v>
      </c>
    </row>
    <row r="46" spans="1:4">
      <c r="A46" t="s">
        <v>62</v>
      </c>
      <c r="B46" t="s">
        <v>9</v>
      </c>
    </row>
    <row r="47" spans="1:4">
      <c r="A47" t="s">
        <v>63</v>
      </c>
      <c r="B47" t="s">
        <v>59</v>
      </c>
    </row>
    <row r="48" spans="1:4">
      <c r="A48" t="s">
        <v>64</v>
      </c>
      <c r="B48" t="s">
        <v>59</v>
      </c>
    </row>
    <row r="49" spans="1:4">
      <c r="A49" t="s">
        <v>65</v>
      </c>
      <c r="B49" t="s">
        <v>9</v>
      </c>
    </row>
    <row r="50" spans="1:4">
      <c r="A50" t="s">
        <v>66</v>
      </c>
      <c r="B50" t="s">
        <v>9</v>
      </c>
    </row>
    <row r="51" spans="1:4">
      <c r="A51" t="s">
        <v>67</v>
      </c>
      <c r="B51" t="s">
        <v>7</v>
      </c>
    </row>
    <row r="52" spans="1:4">
      <c r="A52" t="s">
        <v>68</v>
      </c>
      <c r="B52" t="s">
        <v>9</v>
      </c>
      <c r="D52" t="s">
        <v>19</v>
      </c>
    </row>
    <row r="53" spans="1:4">
      <c r="A53" t="s">
        <v>69</v>
      </c>
      <c r="B53" t="s">
        <v>9</v>
      </c>
    </row>
    <row r="54" spans="1:4">
      <c r="A54" t="s">
        <v>70</v>
      </c>
      <c r="B54" t="s">
        <v>35</v>
      </c>
    </row>
    <row r="55" spans="1:4">
      <c r="A55" t="s">
        <v>71</v>
      </c>
      <c r="B55" t="s">
        <v>35</v>
      </c>
    </row>
    <row r="56" spans="1:4">
      <c r="A56" t="s">
        <v>72</v>
      </c>
      <c r="B56" t="s">
        <v>14</v>
      </c>
    </row>
    <row r="57" spans="1:4">
      <c r="A57" t="s">
        <v>73</v>
      </c>
      <c r="B57" t="s">
        <v>74</v>
      </c>
    </row>
    <row r="58" spans="1:4">
      <c r="A58" t="s">
        <v>75</v>
      </c>
      <c r="B58" t="s">
        <v>9</v>
      </c>
    </row>
    <row r="59" spans="1:4">
      <c r="A59" t="s">
        <v>76</v>
      </c>
      <c r="B59" t="s">
        <v>7</v>
      </c>
    </row>
    <row r="60" spans="1:4">
      <c r="A60" t="s">
        <v>77</v>
      </c>
      <c r="B60" t="s">
        <v>7</v>
      </c>
    </row>
    <row r="61" spans="1:4">
      <c r="A61" t="s">
        <v>78</v>
      </c>
      <c r="B61" t="s">
        <v>9</v>
      </c>
    </row>
    <row r="62" spans="1:4">
      <c r="A62" t="s">
        <v>79</v>
      </c>
      <c r="B62" t="s">
        <v>9</v>
      </c>
    </row>
    <row r="63" spans="1:4">
      <c r="A63" t="s">
        <v>80</v>
      </c>
      <c r="B63" t="s">
        <v>7</v>
      </c>
      <c r="D63" t="s">
        <v>19</v>
      </c>
    </row>
    <row r="64" spans="1:4">
      <c r="A64" t="s">
        <v>81</v>
      </c>
      <c r="B64" t="s">
        <v>9</v>
      </c>
    </row>
    <row r="65" spans="1:4">
      <c r="A65" t="s">
        <v>82</v>
      </c>
      <c r="B65" t="s">
        <v>9</v>
      </c>
      <c r="D65" t="s">
        <v>19</v>
      </c>
    </row>
    <row r="66" spans="1:4">
      <c r="A66" t="s">
        <v>83</v>
      </c>
      <c r="B66" t="s">
        <v>9</v>
      </c>
    </row>
    <row r="67" spans="1:4">
      <c r="A67" t="s">
        <v>84</v>
      </c>
      <c r="B67" t="s">
        <v>7</v>
      </c>
      <c r="D67" t="s">
        <v>19</v>
      </c>
    </row>
    <row r="68" spans="1:4">
      <c r="A68" t="s">
        <v>85</v>
      </c>
      <c r="B68" t="s">
        <v>9</v>
      </c>
    </row>
    <row r="69" spans="1:4">
      <c r="A69" t="s">
        <v>86</v>
      </c>
      <c r="B69" t="s">
        <v>9</v>
      </c>
      <c r="D69" t="s">
        <v>19</v>
      </c>
    </row>
    <row r="70" spans="1:4">
      <c r="A70" t="s">
        <v>87</v>
      </c>
      <c r="B70" t="s">
        <v>35</v>
      </c>
    </row>
    <row r="71" spans="1:4">
      <c r="A71" t="s">
        <v>88</v>
      </c>
      <c r="B71" t="s">
        <v>89</v>
      </c>
      <c r="C71" t="s">
        <v>24</v>
      </c>
    </row>
    <row r="72" spans="1:4">
      <c r="A72" t="s">
        <v>90</v>
      </c>
      <c r="B72" t="s">
        <v>9</v>
      </c>
    </row>
    <row r="73" spans="1:4">
      <c r="A73" t="s">
        <v>91</v>
      </c>
      <c r="B73" t="s">
        <v>9</v>
      </c>
    </row>
    <row r="74" spans="1:4">
      <c r="A74" t="s">
        <v>92</v>
      </c>
      <c r="B74" t="s">
        <v>9</v>
      </c>
    </row>
    <row r="75" spans="1:4">
      <c r="A75" t="s">
        <v>93</v>
      </c>
      <c r="B75" t="s">
        <v>94</v>
      </c>
    </row>
    <row r="76" spans="1:4">
      <c r="A76" t="s">
        <v>95</v>
      </c>
      <c r="B76" t="s">
        <v>7</v>
      </c>
    </row>
    <row r="77" spans="1:4">
      <c r="A77" t="s">
        <v>96</v>
      </c>
      <c r="B77" t="s">
        <v>9</v>
      </c>
    </row>
    <row r="78" spans="1:4">
      <c r="A78" t="s">
        <v>97</v>
      </c>
      <c r="B78" t="s">
        <v>7</v>
      </c>
    </row>
    <row r="79" spans="1:4">
      <c r="A79" t="s">
        <v>98</v>
      </c>
      <c r="B79" t="s">
        <v>9</v>
      </c>
    </row>
    <row r="80" spans="1:4">
      <c r="A80" t="s">
        <v>99</v>
      </c>
      <c r="B80" t="s">
        <v>14</v>
      </c>
    </row>
    <row r="81" spans="1:4">
      <c r="A81" t="s">
        <v>100</v>
      </c>
      <c r="B81" t="s">
        <v>17</v>
      </c>
      <c r="C81" t="s">
        <v>24</v>
      </c>
    </row>
    <row r="82" spans="1:4">
      <c r="A82" t="s">
        <v>101</v>
      </c>
      <c r="B82" t="s">
        <v>7</v>
      </c>
    </row>
    <row r="83" spans="1:4">
      <c r="A83" t="s">
        <v>102</v>
      </c>
      <c r="B83" t="s">
        <v>9</v>
      </c>
    </row>
    <row r="84" spans="1:4">
      <c r="A84" t="s">
        <v>103</v>
      </c>
      <c r="B84" t="s">
        <v>7</v>
      </c>
    </row>
    <row r="85" spans="1:4">
      <c r="A85" t="s">
        <v>104</v>
      </c>
      <c r="B85" t="s">
        <v>9</v>
      </c>
    </row>
    <row r="86" spans="1:4">
      <c r="A86" t="s">
        <v>105</v>
      </c>
      <c r="B86" t="s">
        <v>106</v>
      </c>
    </row>
    <row r="87" spans="1:4">
      <c r="A87" t="s">
        <v>107</v>
      </c>
      <c r="B87" t="s">
        <v>7</v>
      </c>
    </row>
    <row r="88" spans="1:4">
      <c r="A88" t="s">
        <v>108</v>
      </c>
      <c r="B88" t="s">
        <v>7</v>
      </c>
    </row>
    <row r="89" spans="1:4">
      <c r="A89" t="s">
        <v>109</v>
      </c>
      <c r="B89" t="s">
        <v>110</v>
      </c>
      <c r="C89" t="s">
        <v>24</v>
      </c>
    </row>
    <row r="90" spans="1:4">
      <c r="A90" t="s">
        <v>111</v>
      </c>
      <c r="B90" t="s">
        <v>112</v>
      </c>
    </row>
    <row r="91" spans="1:4">
      <c r="A91" t="s">
        <v>113</v>
      </c>
      <c r="B91" t="s">
        <v>9</v>
      </c>
    </row>
    <row r="92" spans="1:4">
      <c r="A92" t="s">
        <v>114</v>
      </c>
      <c r="B92" t="s">
        <v>9</v>
      </c>
    </row>
    <row r="93" spans="1:4">
      <c r="A93" t="s">
        <v>115</v>
      </c>
      <c r="B93" t="s">
        <v>35</v>
      </c>
      <c r="D93" t="s">
        <v>19</v>
      </c>
    </row>
    <row r="94" spans="1:4">
      <c r="A94" t="s">
        <v>116</v>
      </c>
      <c r="B94" t="s">
        <v>117</v>
      </c>
    </row>
    <row r="95" spans="1:4">
      <c r="A95" t="s">
        <v>118</v>
      </c>
      <c r="B95" t="s">
        <v>7</v>
      </c>
    </row>
    <row r="96" spans="1:4">
      <c r="A96" t="s">
        <v>119</v>
      </c>
      <c r="B96" t="s">
        <v>14</v>
      </c>
    </row>
    <row r="97" spans="1:2">
      <c r="A97" t="s">
        <v>120</v>
      </c>
      <c r="B97" t="s">
        <v>14</v>
      </c>
    </row>
    <row r="98" spans="1:2">
      <c r="A98" t="s">
        <v>121</v>
      </c>
      <c r="B98" t="s">
        <v>9</v>
      </c>
    </row>
    <row r="99" spans="1:2">
      <c r="A99" t="s">
        <v>122</v>
      </c>
      <c r="B99" t="s">
        <v>9</v>
      </c>
    </row>
    <row r="100" spans="1:2">
      <c r="A100" t="s">
        <v>123</v>
      </c>
      <c r="B100" t="s">
        <v>9</v>
      </c>
    </row>
    <row r="101" spans="1:2">
      <c r="A101" t="s">
        <v>124</v>
      </c>
      <c r="B101" t="s">
        <v>125</v>
      </c>
    </row>
  </sheetData>
  <sortState ref="A1:C101">
    <sortCondition ref="A1:A10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7" workbookViewId="0">
      <selection activeCell="E17" sqref="E17"/>
    </sheetView>
  </sheetViews>
  <sheetFormatPr baseColWidth="10" defaultColWidth="8.83203125" defaultRowHeight="14" x14ac:dyDescent="0"/>
  <cols>
    <col min="1" max="1" width="35.83203125" customWidth="1"/>
    <col min="2" max="2" width="8.83203125" customWidth="1"/>
    <col min="3" max="4" width="15.83203125" customWidth="1"/>
    <col min="5" max="5" width="11.6640625" customWidth="1"/>
    <col min="6" max="6" width="18.1640625" customWidth="1"/>
    <col min="7" max="7" width="13.5" customWidth="1"/>
    <col min="10" max="10" width="6.6640625" customWidth="1"/>
  </cols>
  <sheetData>
    <row r="1" spans="1:18">
      <c r="A1" t="s">
        <v>126</v>
      </c>
    </row>
    <row r="4" spans="1:18">
      <c r="A4" t="s">
        <v>3</v>
      </c>
      <c r="B4" t="s">
        <v>127</v>
      </c>
      <c r="C4" t="s">
        <v>128</v>
      </c>
      <c r="D4" t="s">
        <v>129</v>
      </c>
      <c r="E4" t="s">
        <v>130</v>
      </c>
      <c r="F4" t="s">
        <v>131</v>
      </c>
      <c r="G4" t="s">
        <v>132</v>
      </c>
      <c r="H4" t="s">
        <v>133</v>
      </c>
      <c r="K4" t="s">
        <v>134</v>
      </c>
      <c r="L4" t="s">
        <v>135</v>
      </c>
    </row>
    <row r="5" spans="1:18">
      <c r="A5" t="s">
        <v>7</v>
      </c>
      <c r="B5">
        <f>COUNTIF(tallies!$B$2:$B$101,A5)</f>
        <v>24</v>
      </c>
      <c r="C5">
        <v>1</v>
      </c>
      <c r="D5">
        <v>0</v>
      </c>
      <c r="E5">
        <f>COUNTIFS(tallies!$B$2:$B$101,A5, tallies!$C$2:$C$101,"")</f>
        <v>24</v>
      </c>
      <c r="F5">
        <f>B5*C5</f>
        <v>24</v>
      </c>
      <c r="G5">
        <f>B5-E5</f>
        <v>0</v>
      </c>
      <c r="H5">
        <f>B5-F5</f>
        <v>0</v>
      </c>
      <c r="K5">
        <f>E5*C5</f>
        <v>24</v>
      </c>
      <c r="L5">
        <f>G5*D5</f>
        <v>0</v>
      </c>
      <c r="N5" s="1" t="s">
        <v>136</v>
      </c>
    </row>
    <row r="6" spans="1:18">
      <c r="A6" t="s">
        <v>9</v>
      </c>
      <c r="B6">
        <f>COUNTIF(tallies!$B$2:$B$101,A6)</f>
        <v>43</v>
      </c>
      <c r="C6">
        <v>1</v>
      </c>
      <c r="D6">
        <v>0</v>
      </c>
      <c r="E6">
        <f>COUNTIFS(tallies!$B$2:$B$101,A6, tallies!$C$2:$C$101,"")</f>
        <v>43</v>
      </c>
      <c r="F6">
        <f t="shared" ref="F6:F22" si="0">B6*C6</f>
        <v>43</v>
      </c>
      <c r="G6">
        <f t="shared" ref="G6:G22" si="1">B6-E6</f>
        <v>0</v>
      </c>
      <c r="H6">
        <f t="shared" ref="H6:H22" si="2">B6-F6</f>
        <v>0</v>
      </c>
      <c r="K6">
        <f t="shared" ref="K6:K22" si="3">E6*C6</f>
        <v>43</v>
      </c>
      <c r="L6">
        <f t="shared" ref="L6:L22" si="4">G6*D6</f>
        <v>0</v>
      </c>
    </row>
    <row r="7" spans="1:18">
      <c r="A7" t="s">
        <v>11</v>
      </c>
      <c r="B7">
        <f>COUNTIF(tallies!$B$2:$B$101,A7)</f>
        <v>1</v>
      </c>
      <c r="C7">
        <v>1</v>
      </c>
      <c r="D7">
        <v>0</v>
      </c>
      <c r="E7">
        <f>COUNTIFS(tallies!$B$2:$B$101,A7, tallies!$C$2:$C$101,"")</f>
        <v>1</v>
      </c>
      <c r="F7">
        <f t="shared" si="0"/>
        <v>1</v>
      </c>
      <c r="G7">
        <f t="shared" si="1"/>
        <v>0</v>
      </c>
      <c r="H7">
        <f t="shared" si="2"/>
        <v>0</v>
      </c>
      <c r="K7">
        <f t="shared" si="3"/>
        <v>1</v>
      </c>
      <c r="L7">
        <f t="shared" si="4"/>
        <v>0</v>
      </c>
      <c r="N7" s="4"/>
      <c r="O7" s="5"/>
      <c r="P7" s="4" t="s">
        <v>137</v>
      </c>
      <c r="Q7" s="5"/>
      <c r="R7" s="6"/>
    </row>
    <row r="8" spans="1:18">
      <c r="A8" t="s">
        <v>14</v>
      </c>
      <c r="B8">
        <f>COUNTIF(tallies!$B$2:$B$101,A8)</f>
        <v>6</v>
      </c>
      <c r="C8">
        <v>1</v>
      </c>
      <c r="D8">
        <v>0</v>
      </c>
      <c r="E8">
        <f>COUNTIFS(tallies!$B$2:$B$101,A8, tallies!$C$2:$C$101,"")</f>
        <v>6</v>
      </c>
      <c r="F8">
        <f t="shared" si="0"/>
        <v>6</v>
      </c>
      <c r="G8">
        <f t="shared" si="1"/>
        <v>0</v>
      </c>
      <c r="H8">
        <f t="shared" si="2"/>
        <v>0</v>
      </c>
      <c r="K8">
        <f t="shared" si="3"/>
        <v>6</v>
      </c>
      <c r="L8">
        <f t="shared" si="4"/>
        <v>0</v>
      </c>
      <c r="N8" s="7"/>
      <c r="O8" s="11"/>
      <c r="P8" s="4" t="s">
        <v>138</v>
      </c>
      <c r="Q8" s="5" t="s">
        <v>139</v>
      </c>
      <c r="R8" s="6" t="s">
        <v>140</v>
      </c>
    </row>
    <row r="9" spans="1:18">
      <c r="A9" t="s">
        <v>17</v>
      </c>
      <c r="B9">
        <f>COUNTIF(tallies!$B$2:$B$101,A9)</f>
        <v>4</v>
      </c>
      <c r="C9">
        <v>0</v>
      </c>
      <c r="D9">
        <v>1</v>
      </c>
      <c r="E9">
        <f>COUNTIFS(tallies!$B$2:$B$101,A9, tallies!$C$2:$C$101,"")</f>
        <v>1</v>
      </c>
      <c r="F9">
        <f t="shared" si="0"/>
        <v>0</v>
      </c>
      <c r="G9">
        <f t="shared" si="1"/>
        <v>3</v>
      </c>
      <c r="H9">
        <f t="shared" si="2"/>
        <v>4</v>
      </c>
      <c r="K9">
        <f t="shared" si="3"/>
        <v>0</v>
      </c>
      <c r="L9">
        <f t="shared" si="4"/>
        <v>3</v>
      </c>
      <c r="N9" s="4" t="s">
        <v>141</v>
      </c>
      <c r="O9" s="4" t="s">
        <v>138</v>
      </c>
      <c r="P9" s="4">
        <f>K24</f>
        <v>89</v>
      </c>
      <c r="Q9" s="5">
        <f>R9-P9</f>
        <v>0</v>
      </c>
      <c r="R9" s="6">
        <f>F24</f>
        <v>89</v>
      </c>
    </row>
    <row r="10" spans="1:18">
      <c r="A10" t="s">
        <v>21</v>
      </c>
      <c r="B10">
        <f>COUNTIF(tallies!$B$2:$B$101,A10)</f>
        <v>1</v>
      </c>
      <c r="C10">
        <v>1</v>
      </c>
      <c r="D10">
        <v>0</v>
      </c>
      <c r="E10">
        <f>COUNTIFS(tallies!$B$2:$B$101,A10, tallies!$C$2:$C$101,"")</f>
        <v>1</v>
      </c>
      <c r="F10">
        <f t="shared" si="0"/>
        <v>1</v>
      </c>
      <c r="G10">
        <f t="shared" si="1"/>
        <v>0</v>
      </c>
      <c r="H10">
        <f t="shared" si="2"/>
        <v>0</v>
      </c>
      <c r="K10">
        <f t="shared" si="3"/>
        <v>1</v>
      </c>
      <c r="L10">
        <f t="shared" si="4"/>
        <v>0</v>
      </c>
      <c r="N10" s="7"/>
      <c r="O10" s="7" t="s">
        <v>139</v>
      </c>
      <c r="P10" s="7">
        <f>R10-Q10</f>
        <v>5</v>
      </c>
      <c r="Q10" s="2">
        <f>SUM(L24)</f>
        <v>6</v>
      </c>
      <c r="R10" s="8">
        <f>H24</f>
        <v>11</v>
      </c>
    </row>
    <row r="11" spans="1:18">
      <c r="A11" t="s">
        <v>23</v>
      </c>
      <c r="B11">
        <f>COUNTIF(tallies!$B$2:$B$101,A11)</f>
        <v>1</v>
      </c>
      <c r="C11">
        <v>0</v>
      </c>
      <c r="D11">
        <v>1</v>
      </c>
      <c r="E11">
        <f>COUNTIFS(tallies!$B$2:$B$101,A11, tallies!$C$2:$C$101,"")</f>
        <v>0</v>
      </c>
      <c r="F11">
        <f t="shared" si="0"/>
        <v>0</v>
      </c>
      <c r="G11">
        <f t="shared" si="1"/>
        <v>1</v>
      </c>
      <c r="H11">
        <f t="shared" si="2"/>
        <v>1</v>
      </c>
      <c r="K11">
        <f t="shared" si="3"/>
        <v>0</v>
      </c>
      <c r="L11">
        <f t="shared" si="4"/>
        <v>1</v>
      </c>
      <c r="N11" s="9"/>
      <c r="O11" s="9" t="s">
        <v>140</v>
      </c>
      <c r="P11" s="9">
        <f>E24</f>
        <v>94</v>
      </c>
      <c r="Q11" s="3">
        <f>L24</f>
        <v>6</v>
      </c>
      <c r="R11" s="10"/>
    </row>
    <row r="12" spans="1:18">
      <c r="A12" t="s">
        <v>35</v>
      </c>
      <c r="B12">
        <f>COUNTIF(tallies!$B$2:$B$101,A12)</f>
        <v>8</v>
      </c>
      <c r="C12">
        <v>1</v>
      </c>
      <c r="D12">
        <v>0</v>
      </c>
      <c r="E12">
        <f>COUNTIFS(tallies!$B$2:$B$101,A12, tallies!$C$2:$C$101,"")</f>
        <v>8</v>
      </c>
      <c r="F12">
        <f t="shared" si="0"/>
        <v>8</v>
      </c>
      <c r="G12">
        <f t="shared" si="1"/>
        <v>0</v>
      </c>
      <c r="H12">
        <f t="shared" si="2"/>
        <v>0</v>
      </c>
      <c r="K12">
        <f t="shared" si="3"/>
        <v>8</v>
      </c>
      <c r="L12">
        <f t="shared" si="4"/>
        <v>0</v>
      </c>
    </row>
    <row r="13" spans="1:18">
      <c r="A13" t="s">
        <v>59</v>
      </c>
      <c r="B13">
        <f>COUNTIF(tallies!$B$2:$B$101,A13)</f>
        <v>3</v>
      </c>
      <c r="C13">
        <v>1</v>
      </c>
      <c r="D13">
        <v>0</v>
      </c>
      <c r="E13">
        <f>COUNTIFS(tallies!$B$2:$B$101,A13, tallies!$C$2:$C$101,"")</f>
        <v>3</v>
      </c>
      <c r="F13">
        <f t="shared" si="0"/>
        <v>3</v>
      </c>
      <c r="G13">
        <f t="shared" si="1"/>
        <v>0</v>
      </c>
      <c r="H13">
        <f t="shared" si="2"/>
        <v>0</v>
      </c>
      <c r="K13">
        <f t="shared" si="3"/>
        <v>3</v>
      </c>
      <c r="L13">
        <f t="shared" si="4"/>
        <v>0</v>
      </c>
    </row>
    <row r="14" spans="1:18">
      <c r="A14" t="s">
        <v>61</v>
      </c>
      <c r="B14">
        <f>COUNTIF(tallies!$B$2:$B$101,A14)</f>
        <v>1</v>
      </c>
      <c r="C14">
        <v>0</v>
      </c>
      <c r="D14">
        <v>1</v>
      </c>
      <c r="E14">
        <f>COUNTIFS(tallies!$B$2:$B$101,A14, tallies!$C$2:$C$101,"")</f>
        <v>1</v>
      </c>
      <c r="F14">
        <f t="shared" si="0"/>
        <v>0</v>
      </c>
      <c r="G14">
        <f t="shared" si="1"/>
        <v>0</v>
      </c>
      <c r="H14">
        <f t="shared" si="2"/>
        <v>1</v>
      </c>
      <c r="K14">
        <f t="shared" si="3"/>
        <v>0</v>
      </c>
      <c r="L14">
        <f t="shared" si="4"/>
        <v>0</v>
      </c>
    </row>
    <row r="15" spans="1:18">
      <c r="A15" t="s">
        <v>74</v>
      </c>
      <c r="B15">
        <f>COUNTIF(tallies!$B$2:$B$101,A15)</f>
        <v>1</v>
      </c>
      <c r="C15">
        <v>1</v>
      </c>
      <c r="D15">
        <v>0</v>
      </c>
      <c r="E15">
        <f>COUNTIFS(tallies!$B$2:$B$101,A15, tallies!$C$2:$C$101,"")</f>
        <v>1</v>
      </c>
      <c r="F15">
        <f t="shared" si="0"/>
        <v>1</v>
      </c>
      <c r="G15">
        <f t="shared" si="1"/>
        <v>0</v>
      </c>
      <c r="H15">
        <f t="shared" si="2"/>
        <v>0</v>
      </c>
      <c r="K15">
        <f t="shared" si="3"/>
        <v>1</v>
      </c>
      <c r="L15">
        <f t="shared" si="4"/>
        <v>0</v>
      </c>
    </row>
    <row r="16" spans="1:18">
      <c r="A16" t="s">
        <v>89</v>
      </c>
      <c r="B16">
        <f>COUNTIF(tallies!$B$2:$B$101,A16)</f>
        <v>1</v>
      </c>
      <c r="C16">
        <v>0</v>
      </c>
      <c r="D16">
        <v>1</v>
      </c>
      <c r="E16">
        <f>COUNTIFS(tallies!$B$2:$B$101,A16, tallies!$C$2:$C$101,"")</f>
        <v>0</v>
      </c>
      <c r="F16">
        <f t="shared" si="0"/>
        <v>0</v>
      </c>
      <c r="G16">
        <f t="shared" si="1"/>
        <v>1</v>
      </c>
      <c r="H16">
        <f t="shared" si="2"/>
        <v>1</v>
      </c>
      <c r="K16">
        <f t="shared" si="3"/>
        <v>0</v>
      </c>
      <c r="L16">
        <f t="shared" si="4"/>
        <v>1</v>
      </c>
    </row>
    <row r="17" spans="1:12">
      <c r="A17" t="s">
        <v>94</v>
      </c>
      <c r="B17">
        <f>COUNTIF(tallies!$B$2:$B$101,A17)</f>
        <v>1</v>
      </c>
      <c r="C17">
        <v>0</v>
      </c>
      <c r="D17">
        <v>1</v>
      </c>
      <c r="E17">
        <f>COUNTIFS(tallies!$B$2:$B$101,A17, tallies!$C$2:$C$101,"")</f>
        <v>1</v>
      </c>
      <c r="F17">
        <f t="shared" si="0"/>
        <v>0</v>
      </c>
      <c r="G17">
        <f t="shared" si="1"/>
        <v>0</v>
      </c>
      <c r="H17">
        <f t="shared" si="2"/>
        <v>1</v>
      </c>
      <c r="K17">
        <f t="shared" si="3"/>
        <v>0</v>
      </c>
      <c r="L17">
        <f t="shared" si="4"/>
        <v>0</v>
      </c>
    </row>
    <row r="18" spans="1:12">
      <c r="A18" t="s">
        <v>106</v>
      </c>
      <c r="B18">
        <f>COUNTIF(tallies!$B$2:$B$101,A18)</f>
        <v>1</v>
      </c>
      <c r="C18">
        <v>0</v>
      </c>
      <c r="D18">
        <v>1</v>
      </c>
      <c r="E18">
        <f>COUNTIFS(tallies!$B$2:$B$101,A18, tallies!$C$2:$C$101,"")</f>
        <v>1</v>
      </c>
      <c r="F18">
        <f t="shared" si="0"/>
        <v>0</v>
      </c>
      <c r="G18">
        <f t="shared" si="1"/>
        <v>0</v>
      </c>
      <c r="H18">
        <f t="shared" si="2"/>
        <v>1</v>
      </c>
      <c r="K18">
        <f t="shared" si="3"/>
        <v>0</v>
      </c>
      <c r="L18">
        <f t="shared" si="4"/>
        <v>0</v>
      </c>
    </row>
    <row r="19" spans="1:12">
      <c r="A19" t="s">
        <v>110</v>
      </c>
      <c r="B19">
        <f>COUNTIF(tallies!$B$2:$B$101,A19)</f>
        <v>1</v>
      </c>
      <c r="C19">
        <v>0</v>
      </c>
      <c r="D19">
        <v>1</v>
      </c>
      <c r="E19">
        <f>COUNTIFS(tallies!$B$2:$B$101,A19, tallies!$C$2:$C$101,"")</f>
        <v>0</v>
      </c>
      <c r="F19">
        <f t="shared" si="0"/>
        <v>0</v>
      </c>
      <c r="G19">
        <f t="shared" si="1"/>
        <v>1</v>
      </c>
      <c r="H19">
        <f t="shared" si="2"/>
        <v>1</v>
      </c>
      <c r="K19">
        <f t="shared" si="3"/>
        <v>0</v>
      </c>
      <c r="L19">
        <f t="shared" si="4"/>
        <v>1</v>
      </c>
    </row>
    <row r="20" spans="1:12">
      <c r="A20" t="s">
        <v>112</v>
      </c>
      <c r="B20">
        <f>COUNTIF(tallies!$B$2:$B$101,A20)</f>
        <v>1</v>
      </c>
      <c r="C20">
        <v>1</v>
      </c>
      <c r="D20">
        <v>0</v>
      </c>
      <c r="E20">
        <f>COUNTIFS(tallies!$B$2:$B$101,A20, tallies!$C$2:$C$101,"")</f>
        <v>1</v>
      </c>
      <c r="F20">
        <f t="shared" si="0"/>
        <v>1</v>
      </c>
      <c r="G20">
        <f t="shared" si="1"/>
        <v>0</v>
      </c>
      <c r="H20">
        <f t="shared" si="2"/>
        <v>0</v>
      </c>
      <c r="K20">
        <f t="shared" si="3"/>
        <v>1</v>
      </c>
      <c r="L20">
        <f t="shared" si="4"/>
        <v>0</v>
      </c>
    </row>
    <row r="21" spans="1:12">
      <c r="A21" t="s">
        <v>117</v>
      </c>
      <c r="B21">
        <f>COUNTIF(tallies!$B$2:$B$101,A21)</f>
        <v>1</v>
      </c>
      <c r="C21">
        <v>0</v>
      </c>
      <c r="D21">
        <v>1</v>
      </c>
      <c r="E21">
        <f>COUNTIFS(tallies!$B$2:$B$101,A21, tallies!$C$2:$C$101,"")</f>
        <v>1</v>
      </c>
      <c r="F21">
        <f t="shared" si="0"/>
        <v>0</v>
      </c>
      <c r="G21">
        <f t="shared" si="1"/>
        <v>0</v>
      </c>
      <c r="H21">
        <f t="shared" si="2"/>
        <v>1</v>
      </c>
      <c r="K21">
        <f t="shared" si="3"/>
        <v>0</v>
      </c>
      <c r="L21">
        <f t="shared" si="4"/>
        <v>0</v>
      </c>
    </row>
    <row r="22" spans="1:12">
      <c r="A22" t="s">
        <v>125</v>
      </c>
      <c r="B22">
        <f>COUNTIF(tallies!$B$2:$B$101,A22)</f>
        <v>1</v>
      </c>
      <c r="C22">
        <v>1</v>
      </c>
      <c r="D22">
        <v>0</v>
      </c>
      <c r="E22">
        <f>COUNTIFS(tallies!$B$2:$B$101,A22, tallies!$C$2:$C$101,"")</f>
        <v>1</v>
      </c>
      <c r="F22">
        <f t="shared" si="0"/>
        <v>1</v>
      </c>
      <c r="G22">
        <f t="shared" si="1"/>
        <v>0</v>
      </c>
      <c r="H22">
        <f t="shared" si="2"/>
        <v>0</v>
      </c>
      <c r="K22">
        <f t="shared" si="3"/>
        <v>1</v>
      </c>
      <c r="L22">
        <f t="shared" si="4"/>
        <v>0</v>
      </c>
    </row>
    <row r="24" spans="1:12">
      <c r="A24" t="s">
        <v>140</v>
      </c>
      <c r="B24">
        <f>SUM(B5:B22)</f>
        <v>100</v>
      </c>
      <c r="E24">
        <f t="shared" ref="E24:G24" si="5">SUM(E5:E22)</f>
        <v>94</v>
      </c>
      <c r="F24">
        <f t="shared" si="5"/>
        <v>89</v>
      </c>
      <c r="G24">
        <f t="shared" si="5"/>
        <v>6</v>
      </c>
      <c r="H24">
        <f>SUM(H5:H22)</f>
        <v>11</v>
      </c>
      <c r="K24">
        <f>SUM(K5:K22)</f>
        <v>89</v>
      </c>
      <c r="L24">
        <f>SUM(L5:L22)</f>
        <v>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54B5F6488A4489949CF10A25BA5AA" ma:contentTypeVersion="1" ma:contentTypeDescription="Create a new document." ma:contentTypeScope="" ma:versionID="fecfae3528361cfc6fedf75813805da7">
  <xsd:schema xmlns:xsd="http://www.w3.org/2001/XMLSchema" xmlns:xs="http://www.w3.org/2001/XMLSchema" xmlns:p="http://schemas.microsoft.com/office/2006/metadata/properties" xmlns:ns3="9fdb682f-beb6-43ec-8bc5-f87842a35c54" targetNamespace="http://schemas.microsoft.com/office/2006/metadata/properties" ma:root="true" ma:fieldsID="5ac0ab9c1ac563778d3c966ad292d26d" ns3:_="">
    <xsd:import namespace="9fdb682f-beb6-43ec-8bc5-f87842a35c54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b682f-beb6-43ec-8bc5-f87842a35c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1F556A-3755-4811-B255-CF037C4F3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b682f-beb6-43ec-8bc5-f87842a35c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968648-D5B3-489A-AB39-67CA0E0E82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53A9C6-AE8B-4232-AC3E-89CCFFA088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tallies</vt:lpstr>
      <vt:lpstr>summary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Wen-Wai Yim</dc:creator>
  <cp:keywords/>
  <dc:description/>
  <cp:lastModifiedBy>Wenwai Yim</cp:lastModifiedBy>
  <cp:revision/>
  <dcterms:created xsi:type="dcterms:W3CDTF">2014-11-18T18:16:09Z</dcterms:created>
  <dcterms:modified xsi:type="dcterms:W3CDTF">2016-06-30T19:29:22Z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0x010100D4C54B5F6488A4489949CF10A25BA5AA</vt:lpwstr>
  </property>
  <property fmtid="{D5CDD505-2E9C-101B-9397-08002B2CF9AE}" pid="3" name="IsMyDocuments">
    <vt:bool>true</vt:bool>
  </property>
</Properties>
</file>